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activeTab="0"/>
  </bookViews>
  <sheets>
    <sheet name="BS-中" sheetId="1" r:id="rId1"/>
    <sheet name="IS-中" sheetId="2" r:id="rId2"/>
  </sheets>
  <definedNames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" localSheetId="0">'BS-中'!$E$8</definedName>
    <definedName name="Col01_P2" localSheetId="0">'BS-中'!#REF!</definedName>
    <definedName name="Col02" localSheetId="0">'BS-中'!$F$8</definedName>
    <definedName name="Col02_1" localSheetId="1">'IS-中'!$E$36</definedName>
    <definedName name="Col02_P2" localSheetId="0">'BS-中'!#REF!</definedName>
    <definedName name="Col03" localSheetId="0">'BS-中'!$I$8</definedName>
    <definedName name="Col03_1" localSheetId="1">'IS-中'!$G$36</definedName>
    <definedName name="Col03_P2" localSheetId="0">'BS-中'!#REF!</definedName>
    <definedName name="Col04" localSheetId="0">'BS-中'!$J$8</definedName>
    <definedName name="Col04_1" localSheetId="1">'IS-中'!$I$36</definedName>
    <definedName name="Col04_P2" localSheetId="0">'BS-中'!$A$9</definedName>
    <definedName name="DataEnd" localSheetId="0">'BS-中'!$A$22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</definedNames>
  <calcPr fullCalcOnLoad="1"/>
</workbook>
</file>

<file path=xl/sharedStrings.xml><?xml version="1.0" encoding="utf-8"?>
<sst xmlns="http://schemas.openxmlformats.org/spreadsheetml/2006/main" count="97" uniqueCount="70">
  <si>
    <t>臺灣新光保險經紀人股份有限公司</t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</si>
  <si>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</si>
  <si>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</si>
  <si>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</si>
  <si>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</si>
  <si>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</si>
  <si>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</si>
  <si>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</si>
  <si>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</si>
  <si>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流動負債合計</t>
  </si>
  <si>
    <t>流動資產合計</t>
  </si>
  <si>
    <t>保留盈餘</t>
  </si>
  <si>
    <t>法定盈餘公積</t>
  </si>
  <si>
    <t>未分配盈餘</t>
  </si>
  <si>
    <t>其他資產</t>
  </si>
  <si>
    <t>股東權益合計</t>
  </si>
  <si>
    <t>資　　產　　總　　計</t>
  </si>
  <si>
    <t>負債及股東權益總計</t>
  </si>
  <si>
    <t>經理人：</t>
  </si>
  <si>
    <t>主辦會計：</t>
  </si>
  <si>
    <t>營業外收入及利益</t>
  </si>
  <si>
    <t>營業外費用及損失</t>
  </si>
  <si>
    <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</si>
  <si>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>營業收入</t>
  </si>
  <si>
    <t>營業費用</t>
  </si>
  <si>
    <t>營業利益</t>
  </si>
  <si>
    <t>利息收入</t>
  </si>
  <si>
    <t>其他收入</t>
  </si>
  <si>
    <r>
      <t>營業外收入及利益合計</t>
    </r>
    <r>
      <rPr>
        <sz val="12"/>
        <rFont val="Times New Roman"/>
        <family val="1"/>
      </rPr>
      <t xml:space="preserve"> </t>
    </r>
  </si>
  <si>
    <r>
      <t>營業外費用及損失合計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</si>
  <si>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</si>
  <si>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</si>
  <si>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本期純益</t>
  </si>
  <si>
    <t>基本每股盈餘</t>
  </si>
  <si>
    <t>稅前</t>
  </si>
  <si>
    <t>稅後</t>
  </si>
  <si>
    <t>負責人：</t>
  </si>
  <si>
    <t>金融資產評價利益</t>
  </si>
  <si>
    <t>金融資產評價損失</t>
  </si>
  <si>
    <t>其他支出</t>
  </si>
  <si>
    <t>-</t>
  </si>
  <si>
    <t>現金及約當現金</t>
  </si>
  <si>
    <t>應收關係人款</t>
  </si>
  <si>
    <t>固定資產淨額</t>
  </si>
  <si>
    <t>存出保證金</t>
  </si>
  <si>
    <t>應付費用</t>
  </si>
  <si>
    <t>其他流動負債</t>
  </si>
  <si>
    <t>股東權益</t>
  </si>
  <si>
    <t>公平價值變動列入損益之金融資產－流動</t>
  </si>
  <si>
    <t>持有至到期日金融資產－非流動</t>
  </si>
  <si>
    <t>-</t>
  </si>
  <si>
    <t>-</t>
  </si>
  <si>
    <t>-</t>
  </si>
  <si>
    <t>-</t>
  </si>
  <si>
    <t>-</t>
  </si>
  <si>
    <t>投資利益</t>
  </si>
  <si>
    <t>-</t>
  </si>
  <si>
    <t>-</t>
  </si>
  <si>
    <t>後附之附註係本財務報表之一部分。</t>
  </si>
  <si>
    <t>臺灣新光保險經紀人股份有限公司</t>
  </si>
  <si>
    <r>
      <t>股本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每股面額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元，額定及發行</t>
    </r>
    <r>
      <rPr>
        <sz val="12"/>
        <rFont val="Times New Roman"/>
        <family val="1"/>
      </rPr>
      <t>600,000</t>
    </r>
    <r>
      <rPr>
        <sz val="12"/>
        <rFont val="標楷體"/>
        <family val="4"/>
      </rPr>
      <t>股</t>
    </r>
  </si>
  <si>
    <t>民國一百年及九十九年六月三十日</t>
  </si>
  <si>
    <t>民國一百年及九十九年一月一日至六月三十日</t>
  </si>
  <si>
    <t>一百年六月三十日</t>
  </si>
  <si>
    <t>九十九年六月三十日</t>
  </si>
  <si>
    <t>應收帳款</t>
  </si>
  <si>
    <t>其他流動資產</t>
  </si>
  <si>
    <t>一百年上半年度</t>
  </si>
  <si>
    <t>九十九年上半年度</t>
  </si>
  <si>
    <t>投資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</si>
</sst>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_);\(&quot;$&quot;#,##0\)"/>
    <numFmt numFmtId="178" formatCode="&quot;$&quot;#,##0.00_);\(&quot;$&quot;#,##0.00\)"/>
    <numFmt numFmtId="179" formatCode="0%_);\(0%\)"/>
    <numFmt numFmtId="180" formatCode="#,##0_);\(#,##0\)"/>
    <numFmt numFmtId="181" formatCode="_-* #,##0_-;\-* #,##0_-;_-* &quot;-&quot;??_-;_-@_-"/>
    <numFmt numFmtId="182" formatCode="0.000"/>
    <numFmt numFmtId="183" formatCode="0.00_ "/>
    <numFmt numFmtId="184" formatCode="#,##0_ "/>
    <numFmt numFmtId="185" formatCode="0_);[Red]\(0\)"/>
    <numFmt numFmtId="186" formatCode="&quot;$&quot;#,##0"/>
    <numFmt numFmtId="187" formatCode="&quot;$&quot;#,##0.00"/>
    <numFmt numFmtId="188" formatCode="&quot;$&quot;#,##0_);[Red]\(&quot;$&quot;#,##0\)"/>
    <numFmt numFmtId="189" formatCode="_-* #,##0.0_-;\-* #,##0.0_-;_-* &quot;-&quot;??_-;_-@_-"/>
    <numFmt numFmtId="190" formatCode="0.0"/>
  </numFmts>
  <fonts count="12">
    <font>
      <sz val="12"/>
      <name val="新細明體"/>
      <family val="1"/>
    </font>
    <font>
      <sz val="12"/>
      <name val="Book Antiqua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2" borderId="1">
      <alignment horizontal="center" vertical="center" wrapText="1"/>
      <protection/>
    </xf>
    <xf numFmtId="0" fontId="7" fillId="0" borderId="0">
      <alignment/>
      <protection/>
    </xf>
    <xf numFmtId="179" fontId="7" fillId="0" borderId="0" applyFont="0" applyFill="0" applyBorder="0" applyAlignment="0" applyProtection="0"/>
    <xf numFmtId="0" fontId="8" fillId="0" borderId="0" applyFill="0" applyBorder="0" applyProtection="0">
      <alignment horizontal="left" vertical="top"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3"/>
    </xf>
    <xf numFmtId="6" fontId="1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5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distributed" vertical="top" wrapText="1"/>
    </xf>
    <xf numFmtId="0" fontId="1" fillId="0" borderId="0" xfId="0" applyFont="1" applyAlignment="1">
      <alignment horizontal="distributed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center"/>
    </xf>
    <xf numFmtId="9" fontId="1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19" applyFont="1">
      <alignment/>
      <protection/>
    </xf>
    <xf numFmtId="0" fontId="2" fillId="0" borderId="0" xfId="19" applyFont="1" applyAlignment="1">
      <alignment horizontal="left" indent="2"/>
      <protection/>
    </xf>
    <xf numFmtId="0" fontId="2" fillId="0" borderId="0" xfId="19" applyFont="1" applyAlignment="1">
      <alignment horizontal="left" indent="4"/>
      <protection/>
    </xf>
    <xf numFmtId="0" fontId="9" fillId="0" borderId="0" xfId="19" applyFont="1">
      <alignment/>
      <protection/>
    </xf>
    <xf numFmtId="0" fontId="9" fillId="0" borderId="0" xfId="19" applyFont="1" applyAlignment="1">
      <alignment horizontal="distributed" vertical="center"/>
      <protection/>
    </xf>
    <xf numFmtId="9" fontId="9" fillId="0" borderId="0" xfId="19" applyNumberFormat="1" applyFont="1">
      <alignment/>
      <protection/>
    </xf>
    <xf numFmtId="9" fontId="9" fillId="0" borderId="0" xfId="19" applyNumberFormat="1" applyFont="1" applyBorder="1">
      <alignment/>
      <protection/>
    </xf>
    <xf numFmtId="6" fontId="9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18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19" applyFont="1" applyAlignment="1">
      <alignment/>
      <protection/>
    </xf>
    <xf numFmtId="0" fontId="2" fillId="0" borderId="3" xfId="0" applyFont="1" applyBorder="1" applyAlignment="1">
      <alignment horizontal="center"/>
    </xf>
    <xf numFmtId="0" fontId="1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6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6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9" fontId="1" fillId="0" borderId="0" xfId="0" applyNumberFormat="1" applyFont="1" applyAlignment="1">
      <alignment horizontal="right" wrapText="1"/>
    </xf>
    <xf numFmtId="6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justify" wrapText="1"/>
    </xf>
    <xf numFmtId="0" fontId="9" fillId="0" borderId="0" xfId="19" applyFont="1" applyAlignment="1">
      <alignment horizontal="center" vertical="center"/>
      <protection/>
    </xf>
    <xf numFmtId="8" fontId="11" fillId="0" borderId="0" xfId="0" applyNumberFormat="1" applyFont="1" applyAlignment="1">
      <alignment horizontal="center" wrapText="1"/>
    </xf>
    <xf numFmtId="0" fontId="9" fillId="0" borderId="0" xfId="19" applyFont="1" applyAlignment="1">
      <alignment horizontal="right"/>
      <protection/>
    </xf>
    <xf numFmtId="180" fontId="9" fillId="0" borderId="0" xfId="19" applyNumberFormat="1" applyFont="1" applyAlignment="1">
      <alignment horizontal="right"/>
      <protection/>
    </xf>
    <xf numFmtId="180" fontId="9" fillId="0" borderId="0" xfId="19" applyNumberFormat="1" applyFont="1" applyFill="1" applyAlignment="1">
      <alignment horizontal="right"/>
      <protection/>
    </xf>
    <xf numFmtId="0" fontId="9" fillId="0" borderId="0" xfId="19" applyFont="1" applyFill="1" applyAlignment="1">
      <alignment horizontal="right"/>
      <protection/>
    </xf>
    <xf numFmtId="180" fontId="9" fillId="0" borderId="3" xfId="19" applyNumberFormat="1" applyFont="1" applyBorder="1" applyAlignment="1">
      <alignment horizontal="right"/>
      <protection/>
    </xf>
    <xf numFmtId="180" fontId="9" fillId="0" borderId="0" xfId="19" applyNumberFormat="1" applyFont="1" applyBorder="1" applyAlignment="1">
      <alignment horizontal="right"/>
      <protection/>
    </xf>
    <xf numFmtId="0" fontId="9" fillId="0" borderId="0" xfId="19" applyFont="1" applyBorder="1" applyAlignment="1">
      <alignment horizontal="right"/>
      <protection/>
    </xf>
    <xf numFmtId="1" fontId="1" fillId="0" borderId="0" xfId="0" applyNumberFormat="1" applyFont="1" applyAlignment="1">
      <alignment horizontal="right" wrapText="1"/>
    </xf>
    <xf numFmtId="1" fontId="1" fillId="0" borderId="3" xfId="0" applyNumberFormat="1" applyFont="1" applyBorder="1" applyAlignment="1">
      <alignment horizontal="right" wrapText="1"/>
    </xf>
    <xf numFmtId="1" fontId="1" fillId="0" borderId="2" xfId="0" applyNumberFormat="1" applyFont="1" applyBorder="1" applyAlignment="1">
      <alignment horizontal="right" wrapText="1"/>
    </xf>
    <xf numFmtId="181" fontId="1" fillId="0" borderId="2" xfId="20" applyNumberFormat="1" applyFont="1" applyBorder="1" applyAlignment="1">
      <alignment horizontal="right" wrapText="1"/>
    </xf>
    <xf numFmtId="181" fontId="1" fillId="0" borderId="0" xfId="20" applyNumberFormat="1" applyFont="1" applyAlignment="1">
      <alignment horizontal="right" wrapText="1"/>
    </xf>
    <xf numFmtId="181" fontId="1" fillId="0" borderId="4" xfId="2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 wrapText="1"/>
    </xf>
    <xf numFmtId="181" fontId="1" fillId="0" borderId="4" xfId="0" applyNumberFormat="1" applyFont="1" applyBorder="1" applyAlignment="1">
      <alignment wrapText="1"/>
    </xf>
    <xf numFmtId="1" fontId="1" fillId="0" borderId="4" xfId="0" applyNumberFormat="1" applyFont="1" applyBorder="1" applyAlignment="1">
      <alignment horizontal="right" wrapText="1"/>
    </xf>
    <xf numFmtId="180" fontId="9" fillId="0" borderId="3" xfId="19" applyNumberFormat="1" applyFont="1" applyFill="1" applyBorder="1" applyAlignment="1">
      <alignment horizontal="right"/>
      <protection/>
    </xf>
    <xf numFmtId="43" fontId="1" fillId="0" borderId="2" xfId="20" applyFont="1" applyBorder="1" applyAlignment="1">
      <alignment horizontal="righ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2" fillId="0" borderId="0" xfId="19" applyFont="1" applyAlignment="1">
      <alignment horizontal="right"/>
      <protection/>
    </xf>
    <xf numFmtId="0" fontId="2" fillId="0" borderId="2" xfId="19" applyFont="1" applyBorder="1" applyAlignment="1">
      <alignment horizontal="distributed" vertical="center"/>
      <protection/>
    </xf>
    <xf numFmtId="0" fontId="2" fillId="0" borderId="2" xfId="19" applyFont="1" applyFill="1" applyBorder="1" applyAlignment="1">
      <alignment horizontal="distributed" vertical="center"/>
      <protection/>
    </xf>
  </cellXfs>
  <cellStyles count="13">
    <cellStyle name="Normal" xfId="0"/>
    <cellStyle name="Heading" xfId="15"/>
    <cellStyle name="Normal_Worksheet in TB LS Blank Leadsheet Excel Template - Used by Trial Balance to Create Leadsheets_ -Print-   Journal Set - RJE -  Trial Balance 2261 (2008 4 22 下午 04 52 44) 的 工作表" xfId="16"/>
    <cellStyle name="Percent (0)" xfId="17"/>
    <cellStyle name="Tickmark" xfId="18"/>
    <cellStyle name="一般_SKIB2006_Chi[1]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75" zoomScaleNormal="75" workbookViewId="0" topLeftCell="A1">
      <selection activeCell="K44" sqref="K44"/>
    </sheetView>
  </sheetViews>
  <sheetFormatPr defaultColWidth="9.00390625" defaultRowHeight="16.5"/>
  <cols>
    <col min="1" max="1" width="37.875" style="0" bestFit="1" customWidth="1"/>
    <col min="2" max="2" width="3.125" style="0" customWidth="1"/>
    <col min="3" max="3" width="15.875" style="0" customWidth="1"/>
    <col min="4" max="4" width="1.875" style="0" customWidth="1"/>
    <col min="5" max="5" width="5.25390625" style="0" customWidth="1"/>
    <col min="6" max="6" width="3.125" style="0" customWidth="1"/>
    <col min="7" max="7" width="15.125" style="0" customWidth="1"/>
    <col min="8" max="8" width="1.875" style="0" customWidth="1"/>
    <col min="9" max="9" width="6.125" style="0" customWidth="1"/>
    <col min="10" max="10" width="3.125" style="0" customWidth="1"/>
    <col min="11" max="11" width="31.25390625" style="0" bestFit="1" customWidth="1"/>
    <col min="12" max="12" width="2.00390625" style="0" customWidth="1"/>
    <col min="13" max="13" width="15.75390625" style="0" customWidth="1"/>
    <col min="14" max="14" width="1.625" style="0" customWidth="1"/>
    <col min="15" max="15" width="5.625" style="0" customWidth="1"/>
    <col min="16" max="16" width="3.125" style="0" customWidth="1"/>
    <col min="17" max="17" width="16.25390625" style="0" customWidth="1"/>
    <col min="18" max="18" width="1.625" style="0" customWidth="1"/>
    <col min="19" max="19" width="5.625" style="0" customWidth="1"/>
    <col min="20" max="20" width="6.00390625" style="0" bestFit="1" customWidth="1"/>
  </cols>
  <sheetData>
    <row r="1" spans="1:19" ht="16.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6.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6.5">
      <c r="A3" s="82" t="s">
        <v>61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6.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ht="16.5">
      <c r="A5" s="1"/>
    </row>
    <row r="6" spans="1:19" ht="16.5" customHeight="1">
      <c r="A6" s="2"/>
      <c r="B6" s="2"/>
      <c r="C6" s="83" t="s">
        <v>63</v>
      </c>
      <c r="D6" s="83"/>
      <c r="E6" s="83"/>
      <c r="F6" s="2"/>
      <c r="G6" s="80" t="s">
        <v>64</v>
      </c>
      <c r="H6" s="80"/>
      <c r="I6" s="80"/>
      <c r="J6" s="38"/>
      <c r="K6" s="38"/>
      <c r="L6" s="38"/>
      <c r="M6" s="80" t="str">
        <f>EndDateC</f>
        <v>一百年六月三十日</v>
      </c>
      <c r="N6" s="80"/>
      <c r="O6" s="80"/>
      <c r="P6" s="39"/>
      <c r="Q6" s="80" t="str">
        <f>EndDate1C</f>
        <v>九十九年六月三十日</v>
      </c>
      <c r="R6" s="80"/>
      <c r="S6" s="80"/>
    </row>
    <row r="7" spans="1:19" s="14" customFormat="1" ht="16.5">
      <c r="A7" s="12" t="s">
        <v>3</v>
      </c>
      <c r="B7" s="13"/>
      <c r="C7" s="17" t="s">
        <v>4</v>
      </c>
      <c r="D7" s="53"/>
      <c r="E7" s="17" t="s">
        <v>5</v>
      </c>
      <c r="F7" s="53"/>
      <c r="G7" s="17" t="s">
        <v>4</v>
      </c>
      <c r="H7" s="53"/>
      <c r="I7" s="17" t="s">
        <v>5</v>
      </c>
      <c r="J7" s="13"/>
      <c r="K7" s="12" t="s">
        <v>6</v>
      </c>
      <c r="L7" s="29"/>
      <c r="M7" s="17" t="s">
        <v>4</v>
      </c>
      <c r="N7" s="53"/>
      <c r="O7" s="17" t="s">
        <v>5</v>
      </c>
      <c r="P7" s="28"/>
      <c r="Q7" s="17" t="s">
        <v>4</v>
      </c>
      <c r="R7" s="53"/>
      <c r="S7" s="17" t="s">
        <v>5</v>
      </c>
    </row>
    <row r="8" spans="1:19" ht="16.5">
      <c r="A8" s="3" t="s">
        <v>7</v>
      </c>
      <c r="B8" s="4"/>
      <c r="C8" s="54"/>
      <c r="D8" s="54"/>
      <c r="E8" s="54"/>
      <c r="F8" s="54"/>
      <c r="G8" s="54"/>
      <c r="H8" s="54"/>
      <c r="I8" s="54"/>
      <c r="J8" s="4"/>
      <c r="K8" s="3" t="s">
        <v>8</v>
      </c>
      <c r="L8" s="4"/>
      <c r="M8" s="54"/>
      <c r="N8" s="54"/>
      <c r="O8" s="54"/>
      <c r="P8" s="54"/>
      <c r="Q8" s="54"/>
      <c r="R8" s="54"/>
      <c r="S8" s="54"/>
    </row>
    <row r="9" spans="1:20" ht="16.5">
      <c r="A9" s="6" t="s">
        <v>41</v>
      </c>
      <c r="B9" s="4"/>
      <c r="C9" s="40">
        <v>68156152</v>
      </c>
      <c r="D9" s="41"/>
      <c r="E9" s="69">
        <f>C9/$C$24*100+1</f>
        <v>65.38284898610227</v>
      </c>
      <c r="F9" s="41"/>
      <c r="G9" s="40">
        <v>34583711</v>
      </c>
      <c r="H9" s="41"/>
      <c r="I9" s="69">
        <v>33</v>
      </c>
      <c r="J9" s="44"/>
      <c r="K9" s="6" t="s">
        <v>45</v>
      </c>
      <c r="L9" s="4"/>
      <c r="M9" s="52">
        <v>22392435</v>
      </c>
      <c r="N9" s="48"/>
      <c r="O9" s="75">
        <f>M9/$C$24*100</f>
        <v>21.152731172911746</v>
      </c>
      <c r="P9" s="16"/>
      <c r="Q9" s="52">
        <v>22784168</v>
      </c>
      <c r="R9" s="48"/>
      <c r="S9" s="75">
        <v>21</v>
      </c>
      <c r="T9" s="30"/>
    </row>
    <row r="10" spans="1:20" ht="33">
      <c r="A10" s="6" t="s">
        <v>48</v>
      </c>
      <c r="B10" s="4"/>
      <c r="C10" s="73">
        <v>0</v>
      </c>
      <c r="D10" s="41"/>
      <c r="E10" s="69" t="s">
        <v>50</v>
      </c>
      <c r="F10" s="41"/>
      <c r="G10" s="42">
        <v>25014726</v>
      </c>
      <c r="H10" s="41"/>
      <c r="I10" s="69">
        <v>24</v>
      </c>
      <c r="J10" s="44"/>
      <c r="K10" s="6" t="s">
        <v>46</v>
      </c>
      <c r="L10" s="4"/>
      <c r="M10" s="47">
        <v>24413652</v>
      </c>
      <c r="N10" s="41"/>
      <c r="O10" s="71">
        <f>M10/$C$24*100</f>
        <v>23.062048308056678</v>
      </c>
      <c r="P10" s="16"/>
      <c r="Q10" s="47">
        <v>10637264</v>
      </c>
      <c r="R10" s="41"/>
      <c r="S10" s="75">
        <v>10</v>
      </c>
      <c r="T10" s="56"/>
    </row>
    <row r="11" spans="1:20" ht="16.5">
      <c r="A11" s="6" t="s">
        <v>65</v>
      </c>
      <c r="B11" s="4"/>
      <c r="C11" s="42">
        <v>6305</v>
      </c>
      <c r="D11" s="41"/>
      <c r="E11" s="69" t="s">
        <v>50</v>
      </c>
      <c r="F11" s="41"/>
      <c r="G11" s="42">
        <v>29193</v>
      </c>
      <c r="H11" s="41"/>
      <c r="I11" s="69" t="s">
        <v>40</v>
      </c>
      <c r="J11" s="44"/>
      <c r="K11" s="8" t="s">
        <v>9</v>
      </c>
      <c r="L11" s="4"/>
      <c r="M11" s="43">
        <f>SUM(M9:M10)</f>
        <v>46806087</v>
      </c>
      <c r="N11" s="41"/>
      <c r="O11" s="70">
        <f>M11/$C$24*100</f>
        <v>44.214779480968424</v>
      </c>
      <c r="P11" s="16"/>
      <c r="Q11" s="43">
        <f>SUM(Q9:Q10)</f>
        <v>33421432</v>
      </c>
      <c r="R11" s="41"/>
      <c r="S11" s="70">
        <f>SUM(S9:S10)</f>
        <v>31</v>
      </c>
      <c r="T11" s="56"/>
    </row>
    <row r="12" spans="1:20" ht="16.5">
      <c r="A12" s="6" t="s">
        <v>42</v>
      </c>
      <c r="B12" s="4"/>
      <c r="C12" s="42">
        <v>19254743</v>
      </c>
      <c r="D12" s="41"/>
      <c r="E12" s="69">
        <f>C12/$C$24*100</f>
        <v>18.18875001680274</v>
      </c>
      <c r="F12" s="41"/>
      <c r="G12" s="42">
        <v>28139253</v>
      </c>
      <c r="H12" s="41"/>
      <c r="I12" s="69">
        <v>26</v>
      </c>
      <c r="J12" s="44"/>
      <c r="T12" s="56"/>
    </row>
    <row r="13" spans="1:20" ht="16.5">
      <c r="A13" s="6" t="s">
        <v>66</v>
      </c>
      <c r="B13" s="4"/>
      <c r="C13" s="42">
        <v>29400</v>
      </c>
      <c r="D13" s="41"/>
      <c r="E13" s="69" t="s">
        <v>40</v>
      </c>
      <c r="F13" s="41"/>
      <c r="G13" s="73">
        <v>0</v>
      </c>
      <c r="H13" s="41"/>
      <c r="I13" s="69" t="s">
        <v>40</v>
      </c>
      <c r="J13" s="44"/>
      <c r="K13" s="9"/>
      <c r="L13" s="4"/>
      <c r="M13" s="41"/>
      <c r="N13" s="41"/>
      <c r="O13" s="41"/>
      <c r="P13" s="46"/>
      <c r="Q13" s="41"/>
      <c r="R13" s="41"/>
      <c r="S13" s="69"/>
      <c r="T13" s="56"/>
    </row>
    <row r="14" spans="1:20" ht="16.5">
      <c r="A14" s="8" t="s">
        <v>10</v>
      </c>
      <c r="B14" s="4"/>
      <c r="C14" s="43">
        <f>SUM(C9:C13)</f>
        <v>87446600</v>
      </c>
      <c r="D14" s="41"/>
      <c r="E14" s="70">
        <f>C14/$C$24*100</f>
        <v>82.60532728062599</v>
      </c>
      <c r="F14" s="41"/>
      <c r="G14" s="43">
        <f>SUM(G9:G13)</f>
        <v>87766883</v>
      </c>
      <c r="H14" s="41"/>
      <c r="I14" s="70">
        <f>SUM(I9:I13)</f>
        <v>83</v>
      </c>
      <c r="J14" s="44"/>
      <c r="K14" s="3" t="s">
        <v>47</v>
      </c>
      <c r="L14" s="4"/>
      <c r="M14" s="41"/>
      <c r="N14" s="41"/>
      <c r="O14" s="41"/>
      <c r="P14" s="51"/>
      <c r="Q14" s="41"/>
      <c r="R14" s="41"/>
      <c r="S14" s="69"/>
      <c r="T14" s="56"/>
    </row>
    <row r="15" spans="10:20" ht="36.75" customHeight="1">
      <c r="J15" s="44"/>
      <c r="K15" s="6" t="s">
        <v>60</v>
      </c>
      <c r="L15" s="4"/>
      <c r="M15" s="42">
        <v>6000000</v>
      </c>
      <c r="N15" s="41"/>
      <c r="O15" s="73">
        <f>M15/$C$24*100</f>
        <v>5.6678242914390715</v>
      </c>
      <c r="P15" s="51"/>
      <c r="Q15" s="42">
        <v>6000000</v>
      </c>
      <c r="R15" s="41"/>
      <c r="S15" s="75">
        <v>5.650760403991697</v>
      </c>
      <c r="T15" s="56"/>
    </row>
    <row r="16" spans="1:20" ht="16.5">
      <c r="A16" s="3" t="s">
        <v>69</v>
      </c>
      <c r="B16" s="4"/>
      <c r="C16" s="41"/>
      <c r="D16" s="41"/>
      <c r="E16" s="41"/>
      <c r="F16" s="48"/>
      <c r="G16" s="41"/>
      <c r="H16" s="41"/>
      <c r="I16" s="41"/>
      <c r="J16" s="44"/>
      <c r="K16" s="6" t="s">
        <v>11</v>
      </c>
      <c r="L16" s="4"/>
      <c r="M16" s="41"/>
      <c r="N16" s="41"/>
      <c r="O16" s="41"/>
      <c r="P16" s="51"/>
      <c r="Q16" s="41"/>
      <c r="R16" s="41"/>
      <c r="S16" s="69"/>
      <c r="T16" s="56"/>
    </row>
    <row r="17" spans="1:20" ht="16.5">
      <c r="A17" s="6" t="s">
        <v>49</v>
      </c>
      <c r="B17" s="4"/>
      <c r="C17" s="47">
        <v>14994177</v>
      </c>
      <c r="D17" s="41"/>
      <c r="E17" s="71">
        <f>C17/$C$24*100</f>
        <v>14.16406010512284</v>
      </c>
      <c r="F17" s="48"/>
      <c r="G17" s="72">
        <v>14628373</v>
      </c>
      <c r="H17" s="41"/>
      <c r="I17" s="71">
        <v>14</v>
      </c>
      <c r="J17" s="44"/>
      <c r="K17" s="8" t="s">
        <v>12</v>
      </c>
      <c r="L17" s="4"/>
      <c r="M17" s="42">
        <v>13367984</v>
      </c>
      <c r="N17" s="41"/>
      <c r="O17" s="69">
        <f>M17/$C$24*100</f>
        <v>12.627897407128142</v>
      </c>
      <c r="P17" s="51"/>
      <c r="Q17" s="42">
        <v>13367984</v>
      </c>
      <c r="R17" s="41"/>
      <c r="S17" s="75">
        <v>12.58987911139909</v>
      </c>
      <c r="T17" s="56"/>
    </row>
    <row r="18" spans="1:20" ht="16.5">
      <c r="A18" s="6"/>
      <c r="B18" s="4"/>
      <c r="C18" s="41"/>
      <c r="D18" s="41"/>
      <c r="E18" s="41"/>
      <c r="F18" s="48"/>
      <c r="G18" s="41"/>
      <c r="H18" s="41"/>
      <c r="I18" s="69"/>
      <c r="J18" s="44"/>
      <c r="K18" s="8" t="s">
        <v>13</v>
      </c>
      <c r="L18" s="4"/>
      <c r="M18" s="42">
        <v>39686656</v>
      </c>
      <c r="N18" s="41"/>
      <c r="O18" s="69">
        <f>M18/$C$24*100</f>
        <v>37.48949882046436</v>
      </c>
      <c r="P18" s="16"/>
      <c r="Q18" s="42">
        <v>53390984</v>
      </c>
      <c r="R18" s="41"/>
      <c r="S18" s="75">
        <v>50.28327638622571</v>
      </c>
      <c r="T18" s="56"/>
    </row>
    <row r="19" spans="1:20" ht="16.5">
      <c r="A19" s="3" t="s">
        <v>43</v>
      </c>
      <c r="B19" s="4"/>
      <c r="C19" s="47">
        <v>963498</v>
      </c>
      <c r="D19" s="48"/>
      <c r="E19" s="71">
        <f>C19/$C$24*100</f>
        <v>0.9101562281921605</v>
      </c>
      <c r="F19" s="48"/>
      <c r="G19" s="47">
        <v>1519144</v>
      </c>
      <c r="H19" s="41"/>
      <c r="I19" s="71">
        <v>1</v>
      </c>
      <c r="J19" s="44"/>
      <c r="K19" s="8" t="s">
        <v>15</v>
      </c>
      <c r="L19" s="4"/>
      <c r="M19" s="43">
        <f>SUM(M15:M18)</f>
        <v>59054640</v>
      </c>
      <c r="N19" s="41"/>
      <c r="O19" s="70">
        <f>M19/$C$24*100</f>
        <v>55.785220519031576</v>
      </c>
      <c r="P19" s="16"/>
      <c r="Q19" s="43">
        <f>SUM(Q15:Q18)</f>
        <v>72758968</v>
      </c>
      <c r="R19" s="41"/>
      <c r="S19" s="70">
        <f>SUM(S15:S18)</f>
        <v>68.5239159016165</v>
      </c>
      <c r="T19" s="56"/>
    </row>
    <row r="20" spans="1:20" ht="16.5">
      <c r="A20" s="8"/>
      <c r="B20" s="4"/>
      <c r="C20" s="41"/>
      <c r="D20" s="41"/>
      <c r="E20" s="41"/>
      <c r="F20" s="41"/>
      <c r="G20" s="41"/>
      <c r="H20" s="41"/>
      <c r="I20" s="69"/>
      <c r="J20" s="44"/>
      <c r="M20" s="57"/>
      <c r="N20" s="57"/>
      <c r="O20" s="57"/>
      <c r="P20" s="57"/>
      <c r="Q20" s="57"/>
      <c r="R20" s="57"/>
      <c r="S20" s="57"/>
      <c r="T20" s="56"/>
    </row>
    <row r="21" spans="1:20" ht="16.5">
      <c r="A21" s="3" t="s">
        <v>14</v>
      </c>
      <c r="B21" s="4"/>
      <c r="C21" s="41"/>
      <c r="D21" s="41"/>
      <c r="E21" s="41"/>
      <c r="F21" s="41"/>
      <c r="G21" s="41"/>
      <c r="H21" s="41"/>
      <c r="I21" s="69"/>
      <c r="J21" s="44"/>
      <c r="T21" s="56"/>
    </row>
    <row r="22" spans="1:20" ht="16.5">
      <c r="A22" s="6" t="s">
        <v>44</v>
      </c>
      <c r="C22" s="47">
        <v>2456452</v>
      </c>
      <c r="D22" s="41"/>
      <c r="E22" s="71">
        <f>C22/$C$24*100</f>
        <v>2.320456386059015</v>
      </c>
      <c r="F22" s="45"/>
      <c r="G22" s="47">
        <v>2266000</v>
      </c>
      <c r="H22" s="41"/>
      <c r="I22" s="71">
        <v>2</v>
      </c>
      <c r="J22" s="44"/>
      <c r="T22" s="56"/>
    </row>
    <row r="23" spans="1:20" ht="16.5">
      <c r="A23" s="9"/>
      <c r="C23" s="41"/>
      <c r="D23" s="41"/>
      <c r="E23" s="41"/>
      <c r="F23" s="45"/>
      <c r="G23" s="41"/>
      <c r="H23" s="41"/>
      <c r="I23" s="41"/>
      <c r="J23" s="44"/>
      <c r="T23" s="56"/>
    </row>
    <row r="24" spans="1:20" ht="17.25" thickBot="1">
      <c r="A24" s="3" t="s">
        <v>16</v>
      </c>
      <c r="C24" s="49">
        <f>C22+C17+C19+C14</f>
        <v>105860727</v>
      </c>
      <c r="D24" s="41"/>
      <c r="E24" s="50">
        <v>100</v>
      </c>
      <c r="F24" s="45"/>
      <c r="G24" s="49">
        <f>G22+G19+G17+G14</f>
        <v>106180400</v>
      </c>
      <c r="H24" s="41"/>
      <c r="I24" s="50">
        <v>100</v>
      </c>
      <c r="J24" s="46"/>
      <c r="K24" s="55" t="s">
        <v>17</v>
      </c>
      <c r="M24" s="76">
        <f>M11+M19</f>
        <v>105860727</v>
      </c>
      <c r="N24" s="5"/>
      <c r="O24" s="58">
        <v>100</v>
      </c>
      <c r="P24" s="57"/>
      <c r="Q24" s="76">
        <f>Q11+Q19</f>
        <v>106180400</v>
      </c>
      <c r="R24" s="5"/>
      <c r="S24" s="58">
        <v>100</v>
      </c>
      <c r="T24" s="56"/>
    </row>
    <row r="25" spans="10:20" ht="17.25" thickTop="1">
      <c r="J25" s="46"/>
      <c r="T25" s="57"/>
    </row>
    <row r="26" spans="10:20" ht="16.5">
      <c r="J26" s="46"/>
      <c r="T26" s="57"/>
    </row>
    <row r="27" spans="1:20" ht="16.5">
      <c r="A27" s="10"/>
      <c r="J27" s="46"/>
      <c r="M27" s="57"/>
      <c r="N27" s="57"/>
      <c r="O27" s="57"/>
      <c r="P27" s="57"/>
      <c r="Q27" s="57"/>
      <c r="R27" s="57"/>
      <c r="S27" s="57"/>
      <c r="T27" s="57"/>
    </row>
    <row r="28" ht="16.5">
      <c r="A28" s="10"/>
    </row>
    <row r="29" ht="16.5">
      <c r="A29" s="10"/>
    </row>
    <row r="30" ht="16.5">
      <c r="A30" s="10"/>
    </row>
    <row r="31" ht="16.5">
      <c r="A31" s="10"/>
    </row>
    <row r="32" ht="16.5">
      <c r="A32" s="10"/>
    </row>
    <row r="33" ht="16.5">
      <c r="A33" s="10"/>
    </row>
    <row r="34" ht="16.5">
      <c r="A34" s="10"/>
    </row>
    <row r="35" spans="1:15" ht="16.5">
      <c r="A35" s="11" t="s">
        <v>36</v>
      </c>
      <c r="G35" s="11" t="s">
        <v>18</v>
      </c>
      <c r="H35" s="11"/>
      <c r="M35" s="11" t="s">
        <v>19</v>
      </c>
      <c r="N35" s="11"/>
      <c r="O35" s="11"/>
    </row>
  </sheetData>
  <mergeCells count="8">
    <mergeCell ref="Q6:S6"/>
    <mergeCell ref="A4:S4"/>
    <mergeCell ref="A1:S1"/>
    <mergeCell ref="A2:S2"/>
    <mergeCell ref="A3:S3"/>
    <mergeCell ref="C6:E6"/>
    <mergeCell ref="G6:I6"/>
    <mergeCell ref="M6:O6"/>
  </mergeCells>
  <printOptions/>
  <pageMargins left="0.42" right="0.44" top="0.97" bottom="0.8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5"/>
  <sheetViews>
    <sheetView workbookViewId="0" topLeftCell="A1">
      <selection activeCell="C35" sqref="C35"/>
    </sheetView>
  </sheetViews>
  <sheetFormatPr defaultColWidth="9.00390625" defaultRowHeight="16.5"/>
  <cols>
    <col min="1" max="1" width="32.125" style="21" bestFit="1" customWidth="1"/>
    <col min="2" max="2" width="1.625" style="21" customWidth="1"/>
    <col min="3" max="3" width="16.125" style="21" customWidth="1"/>
    <col min="4" max="4" width="1.875" style="21" customWidth="1"/>
    <col min="5" max="5" width="7.375" style="21" customWidth="1"/>
    <col min="6" max="6" width="3.25390625" style="21" customWidth="1"/>
    <col min="7" max="7" width="16.125" style="21" customWidth="1"/>
    <col min="8" max="8" width="1.875" style="21" customWidth="1"/>
    <col min="9" max="9" width="7.25390625" style="21" customWidth="1"/>
    <col min="10" max="16384" width="9.00390625" style="21" customWidth="1"/>
  </cols>
  <sheetData>
    <row r="1" spans="1:9" ht="21.75" customHeight="1">
      <c r="A1" s="84" t="s">
        <v>59</v>
      </c>
      <c r="B1" s="85"/>
      <c r="C1" s="85"/>
      <c r="D1" s="85"/>
      <c r="E1" s="85"/>
      <c r="F1" s="85"/>
      <c r="G1" s="85"/>
      <c r="H1" s="85"/>
      <c r="I1" s="85"/>
    </row>
    <row r="2" spans="1:9" ht="21.75" customHeight="1">
      <c r="A2" s="84" t="s">
        <v>22</v>
      </c>
      <c r="B2" s="85"/>
      <c r="C2" s="85"/>
      <c r="D2" s="85"/>
      <c r="E2" s="85"/>
      <c r="F2" s="85"/>
      <c r="G2" s="85"/>
      <c r="H2" s="85"/>
      <c r="I2" s="85"/>
    </row>
    <row r="3" spans="1:9" ht="21.75" customHeight="1">
      <c r="A3" s="84" t="s">
        <v>62</v>
      </c>
      <c r="B3" s="85"/>
      <c r="C3" s="85"/>
      <c r="D3" s="85"/>
      <c r="E3" s="85"/>
      <c r="F3" s="85"/>
      <c r="G3" s="85"/>
      <c r="H3" s="85"/>
      <c r="I3" s="85"/>
    </row>
    <row r="4" spans="1:9" ht="20.25" customHeight="1">
      <c r="A4" s="86" t="s">
        <v>2</v>
      </c>
      <c r="B4" s="86"/>
      <c r="C4" s="86"/>
      <c r="D4" s="86"/>
      <c r="E4" s="86"/>
      <c r="F4" s="86"/>
      <c r="G4" s="86"/>
      <c r="H4" s="86"/>
      <c r="I4" s="86"/>
    </row>
    <row r="6" spans="3:9" ht="16.5" customHeight="1">
      <c r="C6" s="87" t="s">
        <v>67</v>
      </c>
      <c r="D6" s="87"/>
      <c r="E6" s="87"/>
      <c r="F6" s="22"/>
      <c r="G6" s="88" t="s">
        <v>68</v>
      </c>
      <c r="H6" s="88"/>
      <c r="I6" s="88"/>
    </row>
    <row r="7" spans="3:9" ht="16.5">
      <c r="C7" s="17" t="s">
        <v>4</v>
      </c>
      <c r="D7" s="53"/>
      <c r="E7" s="17" t="s">
        <v>5</v>
      </c>
      <c r="F7" s="60"/>
      <c r="G7" s="17" t="s">
        <v>4</v>
      </c>
      <c r="H7" s="53"/>
      <c r="I7" s="17" t="s">
        <v>5</v>
      </c>
    </row>
    <row r="8" spans="1:11" ht="16.5">
      <c r="A8" s="18" t="s">
        <v>23</v>
      </c>
      <c r="C8" s="7">
        <v>169037807</v>
      </c>
      <c r="D8" s="59"/>
      <c r="E8" s="5">
        <v>100</v>
      </c>
      <c r="G8" s="7">
        <v>168628302</v>
      </c>
      <c r="H8" s="59"/>
      <c r="I8" s="5">
        <f>G8/$G$8*100</f>
        <v>100</v>
      </c>
      <c r="J8" s="23"/>
      <c r="K8" s="23"/>
    </row>
    <row r="9" spans="3:11" ht="15.75">
      <c r="C9" s="5"/>
      <c r="D9" s="59"/>
      <c r="E9" s="5"/>
      <c r="G9" s="5"/>
      <c r="H9" s="59"/>
      <c r="I9" s="5"/>
      <c r="J9" s="23"/>
      <c r="K9" s="23"/>
    </row>
    <row r="10" spans="1:11" ht="16.5">
      <c r="A10" s="18" t="s">
        <v>24</v>
      </c>
      <c r="C10" s="47">
        <v>125690706</v>
      </c>
      <c r="D10" s="41"/>
      <c r="E10" s="71">
        <f>C10/$C$8*100</f>
        <v>74.35656450512282</v>
      </c>
      <c r="F10" s="62"/>
      <c r="G10" s="47">
        <v>126509012</v>
      </c>
      <c r="H10" s="41"/>
      <c r="I10" s="72">
        <f>G10/$G$8*100</f>
        <v>75.0224075671473</v>
      </c>
      <c r="J10" s="23"/>
      <c r="K10" s="23"/>
    </row>
    <row r="11" spans="3:11" ht="15.75">
      <c r="C11" s="41"/>
      <c r="D11" s="41"/>
      <c r="E11" s="41"/>
      <c r="F11" s="62"/>
      <c r="G11" s="41"/>
      <c r="H11" s="41"/>
      <c r="I11" s="41"/>
      <c r="J11" s="23"/>
      <c r="K11" s="23"/>
    </row>
    <row r="12" spans="1:11" ht="16.5">
      <c r="A12" s="18" t="s">
        <v>25</v>
      </c>
      <c r="C12" s="47">
        <f>C8-C10</f>
        <v>43347101</v>
      </c>
      <c r="D12" s="41"/>
      <c r="E12" s="71">
        <f>C12/$C$8*100</f>
        <v>25.643435494877192</v>
      </c>
      <c r="F12" s="62"/>
      <c r="G12" s="47">
        <f>G8-G10</f>
        <v>42119290</v>
      </c>
      <c r="H12" s="41"/>
      <c r="I12" s="72">
        <f>G12/$G$8*100</f>
        <v>24.977592432852703</v>
      </c>
      <c r="J12" s="23"/>
      <c r="K12" s="23"/>
    </row>
    <row r="13" spans="3:11" ht="15.75">
      <c r="C13" s="41"/>
      <c r="D13" s="41"/>
      <c r="E13" s="41"/>
      <c r="F13" s="62"/>
      <c r="G13" s="41"/>
      <c r="H13" s="41"/>
      <c r="I13" s="41"/>
      <c r="J13" s="23"/>
      <c r="K13" s="23"/>
    </row>
    <row r="14" spans="1:11" ht="16.5">
      <c r="A14" s="18" t="s">
        <v>20</v>
      </c>
      <c r="C14" s="41"/>
      <c r="D14" s="41"/>
      <c r="E14" s="41"/>
      <c r="F14" s="62"/>
      <c r="G14" s="41"/>
      <c r="H14" s="41"/>
      <c r="I14" s="41"/>
      <c r="J14" s="23"/>
      <c r="K14" s="23"/>
    </row>
    <row r="15" spans="1:11" ht="16.5">
      <c r="A15" s="19" t="s">
        <v>26</v>
      </c>
      <c r="C15" s="42">
        <v>305763</v>
      </c>
      <c r="D15" s="41"/>
      <c r="E15" s="69" t="s">
        <v>52</v>
      </c>
      <c r="F15" s="62"/>
      <c r="G15" s="42">
        <v>237353</v>
      </c>
      <c r="H15" s="41"/>
      <c r="I15" s="73">
        <v>0</v>
      </c>
      <c r="J15" s="23"/>
      <c r="K15" s="23"/>
    </row>
    <row r="16" spans="1:11" ht="16.5">
      <c r="A16" s="19" t="s">
        <v>37</v>
      </c>
      <c r="C16" s="42" t="s">
        <v>40</v>
      </c>
      <c r="D16" s="41"/>
      <c r="E16" s="69" t="s">
        <v>52</v>
      </c>
      <c r="F16" s="62"/>
      <c r="G16" s="73">
        <v>14726</v>
      </c>
      <c r="H16" s="41"/>
      <c r="I16" s="73">
        <v>0</v>
      </c>
      <c r="J16" s="23"/>
      <c r="K16" s="23"/>
    </row>
    <row r="17" spans="1:11" ht="16.5">
      <c r="A17" s="19" t="s">
        <v>55</v>
      </c>
      <c r="C17" s="73">
        <v>0</v>
      </c>
      <c r="D17" s="41"/>
      <c r="E17" s="69" t="s">
        <v>54</v>
      </c>
      <c r="F17" s="62"/>
      <c r="G17" s="41">
        <v>739</v>
      </c>
      <c r="H17" s="41"/>
      <c r="I17" s="73">
        <v>0</v>
      </c>
      <c r="J17" s="23"/>
      <c r="K17" s="23"/>
    </row>
    <row r="18" spans="1:11" ht="16.5">
      <c r="A18" s="19" t="s">
        <v>27</v>
      </c>
      <c r="C18" s="72">
        <v>2268</v>
      </c>
      <c r="D18" s="41"/>
      <c r="E18" s="71" t="s">
        <v>51</v>
      </c>
      <c r="F18" s="62"/>
      <c r="G18" s="79" t="s">
        <v>40</v>
      </c>
      <c r="H18" s="41"/>
      <c r="I18" s="72" t="s">
        <v>51</v>
      </c>
      <c r="J18" s="23"/>
      <c r="K18" s="23"/>
    </row>
    <row r="19" spans="1:11" ht="16.5">
      <c r="A19" s="20" t="s">
        <v>28</v>
      </c>
      <c r="C19" s="47">
        <f>SUM(C15:C18)</f>
        <v>308031</v>
      </c>
      <c r="D19" s="41"/>
      <c r="E19" s="71" t="s">
        <v>53</v>
      </c>
      <c r="F19" s="62"/>
      <c r="G19" s="47">
        <f>SUM(G15:G18)</f>
        <v>252818</v>
      </c>
      <c r="H19" s="41"/>
      <c r="I19" s="72">
        <f>SUM(I15:I18)</f>
        <v>0</v>
      </c>
      <c r="J19" s="23"/>
      <c r="K19" s="23"/>
    </row>
    <row r="20" spans="3:11" ht="15.75" hidden="1">
      <c r="C20" s="63"/>
      <c r="D20" s="63"/>
      <c r="E20" s="63"/>
      <c r="F20" s="62"/>
      <c r="G20" s="63"/>
      <c r="H20" s="63"/>
      <c r="I20" s="63"/>
      <c r="J20" s="23"/>
      <c r="K20" s="23"/>
    </row>
    <row r="21" spans="1:11" ht="16.5" hidden="1">
      <c r="A21" s="18" t="s">
        <v>21</v>
      </c>
      <c r="C21" s="63"/>
      <c r="D21" s="63"/>
      <c r="E21" s="63"/>
      <c r="F21" s="62"/>
      <c r="G21" s="63"/>
      <c r="H21" s="63"/>
      <c r="I21" s="63"/>
      <c r="J21" s="23"/>
      <c r="K21" s="23"/>
    </row>
    <row r="22" spans="1:11" ht="16.5" hidden="1">
      <c r="A22" s="19" t="s">
        <v>38</v>
      </c>
      <c r="C22" s="64" t="s">
        <v>52</v>
      </c>
      <c r="D22" s="64"/>
      <c r="E22" s="64" t="s">
        <v>51</v>
      </c>
      <c r="F22" s="65"/>
      <c r="G22" s="64">
        <v>0</v>
      </c>
      <c r="H22" s="63"/>
      <c r="I22" s="67" t="s">
        <v>56</v>
      </c>
      <c r="J22" s="23"/>
      <c r="K22" s="23"/>
    </row>
    <row r="23" spans="1:11" ht="16.5" hidden="1">
      <c r="A23" s="19" t="s">
        <v>39</v>
      </c>
      <c r="C23" s="64"/>
      <c r="D23" s="64"/>
      <c r="E23" s="64"/>
      <c r="F23" s="65"/>
      <c r="G23" s="64"/>
      <c r="H23" s="63"/>
      <c r="I23" s="63"/>
      <c r="J23" s="23"/>
      <c r="K23" s="23"/>
    </row>
    <row r="24" spans="1:11" ht="16.5" hidden="1">
      <c r="A24" s="20" t="s">
        <v>29</v>
      </c>
      <c r="C24" s="78" t="s">
        <v>52</v>
      </c>
      <c r="D24" s="67"/>
      <c r="E24" s="66" t="s">
        <v>57</v>
      </c>
      <c r="F24" s="62"/>
      <c r="G24" s="66">
        <f>SUM(G22:G23)</f>
        <v>0</v>
      </c>
      <c r="H24" s="67"/>
      <c r="I24" s="66" t="s">
        <v>56</v>
      </c>
      <c r="J24" s="23"/>
      <c r="K24" s="23"/>
    </row>
    <row r="25" spans="3:11" ht="15.75">
      <c r="C25" s="63"/>
      <c r="D25" s="63"/>
      <c r="E25" s="63"/>
      <c r="F25" s="62"/>
      <c r="G25" s="63"/>
      <c r="H25" s="63"/>
      <c r="I25" s="63"/>
      <c r="J25" s="23"/>
      <c r="K25" s="23"/>
    </row>
    <row r="26" spans="1:11" ht="16.5">
      <c r="A26" s="18" t="s">
        <v>30</v>
      </c>
      <c r="C26" s="42">
        <f>C12+C19</f>
        <v>43655132</v>
      </c>
      <c r="D26" s="41"/>
      <c r="E26" s="69">
        <f>C26/$C$8*100</f>
        <v>25.82566159297133</v>
      </c>
      <c r="F26" s="62"/>
      <c r="G26" s="42">
        <f>G12+G19-G24</f>
        <v>42372108</v>
      </c>
      <c r="H26" s="41"/>
      <c r="I26" s="73">
        <f>G26/$G$8*100</f>
        <v>25.12751862970191</v>
      </c>
      <c r="J26" s="23"/>
      <c r="K26" s="23"/>
    </row>
    <row r="27" spans="3:11" ht="15.75">
      <c r="C27" s="41"/>
      <c r="D27" s="41"/>
      <c r="E27" s="41"/>
      <c r="F27" s="62"/>
      <c r="G27" s="41"/>
      <c r="H27" s="41"/>
      <c r="I27" s="41"/>
      <c r="J27" s="23"/>
      <c r="K27" s="23"/>
    </row>
    <row r="28" spans="1:11" ht="16.5">
      <c r="A28" s="18" t="s">
        <v>31</v>
      </c>
      <c r="C28" s="47">
        <v>7434566</v>
      </c>
      <c r="D28" s="41"/>
      <c r="E28" s="71">
        <f>C28/$C$8*100</f>
        <v>4.398167564963736</v>
      </c>
      <c r="F28" s="62"/>
      <c r="G28" s="47">
        <v>7831049</v>
      </c>
      <c r="H28" s="41"/>
      <c r="I28" s="72">
        <f>G28/$G$8*100</f>
        <v>4.643970737486285</v>
      </c>
      <c r="J28" s="23"/>
      <c r="K28" s="23"/>
    </row>
    <row r="29" spans="3:11" ht="15.75">
      <c r="C29" s="41"/>
      <c r="D29" s="41"/>
      <c r="E29" s="41"/>
      <c r="F29" s="68"/>
      <c r="G29" s="41"/>
      <c r="H29" s="41"/>
      <c r="I29" s="41"/>
      <c r="K29" s="24"/>
    </row>
    <row r="30" spans="1:11" ht="17.25" thickBot="1">
      <c r="A30" s="18" t="s">
        <v>32</v>
      </c>
      <c r="C30" s="49">
        <f>C26-C28</f>
        <v>36220566</v>
      </c>
      <c r="D30" s="41"/>
      <c r="E30" s="77">
        <f>C30/$C$8*100+1</f>
        <v>22.427494028007594</v>
      </c>
      <c r="F30" s="62"/>
      <c r="G30" s="49">
        <f>G26-G28</f>
        <v>34541059</v>
      </c>
      <c r="H30" s="41"/>
      <c r="I30" s="74">
        <f>G30/$G$8*100</f>
        <v>20.483547892215626</v>
      </c>
      <c r="J30" s="23"/>
      <c r="K30" s="23"/>
    </row>
    <row r="31" ht="16.5" thickTop="1"/>
    <row r="34" spans="3:9" ht="16.5">
      <c r="C34" s="87" t="str">
        <f>C6</f>
        <v>一百年上半年度</v>
      </c>
      <c r="D34" s="87"/>
      <c r="E34" s="87"/>
      <c r="F34" s="22"/>
      <c r="G34" s="87" t="str">
        <f>G6</f>
        <v>九十九年上半年度</v>
      </c>
      <c r="H34" s="87"/>
      <c r="I34" s="87"/>
    </row>
    <row r="35" spans="3:9" ht="16.5">
      <c r="C35" s="37" t="s">
        <v>34</v>
      </c>
      <c r="D35" s="35"/>
      <c r="E35" s="37" t="s">
        <v>35</v>
      </c>
      <c r="F35"/>
      <c r="G35" s="37" t="s">
        <v>34</v>
      </c>
      <c r="H35" s="35"/>
      <c r="I35" s="37" t="s">
        <v>35</v>
      </c>
    </row>
    <row r="36" spans="1:9" ht="16.5">
      <c r="A36" s="36" t="s">
        <v>33</v>
      </c>
      <c r="C36" s="61">
        <f>C26/600000</f>
        <v>72.75855333333334</v>
      </c>
      <c r="D36" s="54"/>
      <c r="E36" s="61">
        <f>C30/600000</f>
        <v>60.36761</v>
      </c>
      <c r="F36" s="54"/>
      <c r="G36" s="61">
        <f>G26/600000</f>
        <v>70.62018</v>
      </c>
      <c r="H36" s="54"/>
      <c r="I36" s="61">
        <f>G30/600000</f>
        <v>57.56843166666667</v>
      </c>
    </row>
    <row r="37" spans="3:9" ht="16.5">
      <c r="C37" s="34"/>
      <c r="D37" s="34"/>
      <c r="E37" s="34"/>
      <c r="F37" s="27"/>
      <c r="G37" s="34"/>
      <c r="H37" s="34"/>
      <c r="I37" s="34"/>
    </row>
    <row r="38" spans="3:9" ht="16.5">
      <c r="C38" s="31"/>
      <c r="D38" s="31"/>
      <c r="E38" s="31"/>
      <c r="F38" s="27"/>
      <c r="G38" s="31"/>
      <c r="H38" s="31"/>
      <c r="I38" s="31"/>
    </row>
    <row r="39" spans="1:9" ht="16.5">
      <c r="A39" s="55" t="s">
        <v>58</v>
      </c>
      <c r="C39" s="32"/>
      <c r="D39" s="32"/>
      <c r="E39" s="32"/>
      <c r="F39" s="27"/>
      <c r="G39" s="33"/>
      <c r="H39" s="33"/>
      <c r="I39" s="33"/>
    </row>
    <row r="55" spans="1:7" ht="16.5">
      <c r="A55" s="11" t="s">
        <v>36</v>
      </c>
      <c r="C55" s="15" t="s">
        <v>18</v>
      </c>
      <c r="G55" s="15" t="s">
        <v>19</v>
      </c>
    </row>
    <row r="359" ht="15.75">
      <c r="A359" s="25"/>
    </row>
    <row r="360" ht="15.75">
      <c r="A360" s="26"/>
    </row>
    <row r="361" ht="15.75">
      <c r="A361" s="25"/>
    </row>
    <row r="363" ht="15.75">
      <c r="A363" s="25"/>
    </row>
    <row r="364" ht="15.75">
      <c r="A364" s="26"/>
    </row>
    <row r="365" ht="15.75">
      <c r="A365" s="25"/>
    </row>
    <row r="367" ht="15.75">
      <c r="A367" s="25"/>
    </row>
    <row r="368" ht="15.75">
      <c r="A368" s="26"/>
    </row>
    <row r="369" ht="15.75">
      <c r="A369" s="25"/>
    </row>
    <row r="403" ht="15.75">
      <c r="A403" s="25"/>
    </row>
    <row r="404" ht="15.75">
      <c r="A404" s="26"/>
    </row>
    <row r="405" ht="15.75">
      <c r="A405" s="26"/>
    </row>
    <row r="406" ht="15.75">
      <c r="A406" s="26"/>
    </row>
    <row r="407" ht="15.75">
      <c r="A407" s="25"/>
    </row>
    <row r="408" ht="15.75">
      <c r="A408" s="25"/>
    </row>
    <row r="409" ht="15.75">
      <c r="A409" s="25"/>
    </row>
    <row r="410" ht="15.75">
      <c r="A410" s="25"/>
    </row>
    <row r="411" ht="15.75">
      <c r="A411" s="26"/>
    </row>
    <row r="412" ht="15.75">
      <c r="A412" s="26"/>
    </row>
    <row r="413" ht="15.75">
      <c r="A413" s="26"/>
    </row>
    <row r="414" ht="15.75">
      <c r="A414" s="25"/>
    </row>
    <row r="415" ht="15.75">
      <c r="A415" s="25"/>
    </row>
    <row r="605" ht="15.75">
      <c r="A605" s="25"/>
    </row>
  </sheetData>
  <mergeCells count="8">
    <mergeCell ref="A2:I2"/>
    <mergeCell ref="A4:I4"/>
    <mergeCell ref="A1:I1"/>
    <mergeCell ref="C34:E34"/>
    <mergeCell ref="G34:I34"/>
    <mergeCell ref="C6:E6"/>
    <mergeCell ref="G6:I6"/>
    <mergeCell ref="A3:I3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A224701927</dc:creator>
  <cp:keywords/>
  <dc:description/>
  <cp:lastModifiedBy>hj.lu</cp:lastModifiedBy>
  <cp:lastPrinted>2011-09-02T07:16:15Z</cp:lastPrinted>
  <dcterms:created xsi:type="dcterms:W3CDTF">2007-04-18T02:18:43Z</dcterms:created>
  <dcterms:modified xsi:type="dcterms:W3CDTF">2011-09-02T07:17:06Z</dcterms:modified>
  <cp:category/>
  <cp:version/>
  <cp:contentType/>
  <cp:contentStatus/>
</cp:coreProperties>
</file>